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Bm-file2\vz\VZ stavební\2023\1 ZMR\36 Popůvky průtah\01 ke zveřejnění\Příloha č. 3  soupis prací\"/>
    </mc:Choice>
  </mc:AlternateContent>
  <bookViews>
    <workbookView xWindow="240" yWindow="120" windowWidth="14940" windowHeight="9225" activeTab="1"/>
  </bookViews>
  <sheets>
    <sheet name="SO 000" sheetId="1" r:id="rId1"/>
    <sheet name="SO 101" sheetId="2" r:id="rId2"/>
  </sheets>
  <calcPr calcId="152511"/>
  <webPublishing codePage="0"/>
</workbook>
</file>

<file path=xl/calcChain.xml><?xml version="1.0" encoding="utf-8"?>
<calcChain xmlns="http://schemas.openxmlformats.org/spreadsheetml/2006/main">
  <c r="I89" i="2" l="1"/>
  <c r="O89" i="2" s="1"/>
  <c r="I85" i="2"/>
  <c r="O85" i="2" s="1"/>
  <c r="I81" i="2"/>
  <c r="O81" i="2" s="1"/>
  <c r="I77" i="2"/>
  <c r="O77" i="2" s="1"/>
  <c r="I73" i="2"/>
  <c r="O73" i="2" s="1"/>
  <c r="I69" i="2"/>
  <c r="Q68" i="2" s="1"/>
  <c r="I68" i="2" s="1"/>
  <c r="I64" i="2"/>
  <c r="O64" i="2" s="1"/>
  <c r="I60" i="2"/>
  <c r="Q59" i="2" s="1"/>
  <c r="I59" i="2" s="1"/>
  <c r="I55" i="2"/>
  <c r="O55" i="2" s="1"/>
  <c r="I51" i="2"/>
  <c r="O51" i="2" s="1"/>
  <c r="I47" i="2"/>
  <c r="O47" i="2" s="1"/>
  <c r="I43" i="2"/>
  <c r="O43" i="2" s="1"/>
  <c r="I39" i="2"/>
  <c r="O39" i="2" s="1"/>
  <c r="I35" i="2"/>
  <c r="Q34" i="2" s="1"/>
  <c r="I34" i="2" s="1"/>
  <c r="I30" i="2"/>
  <c r="O30" i="2" s="1"/>
  <c r="I26" i="2"/>
  <c r="O26" i="2" s="1"/>
  <c r="I22" i="2"/>
  <c r="O22" i="2" s="1"/>
  <c r="I18" i="2"/>
  <c r="O18" i="2" s="1"/>
  <c r="I14" i="2"/>
  <c r="O14" i="2" s="1"/>
  <c r="Q13" i="2"/>
  <c r="I13" i="2" s="1"/>
  <c r="I9" i="2"/>
  <c r="Q8" i="2" s="1"/>
  <c r="I8" i="2" s="1"/>
  <c r="I9" i="1"/>
  <c r="Q8" i="1" s="1"/>
  <c r="I8" i="1" s="1"/>
  <c r="I3" i="1" s="1"/>
  <c r="R13" i="2" l="1"/>
  <c r="O13" i="2" s="1"/>
  <c r="I3" i="2"/>
  <c r="O9" i="1"/>
  <c r="R8" i="1" s="1"/>
  <c r="O8" i="1" s="1"/>
  <c r="O2" i="1" s="1"/>
  <c r="O9" i="2"/>
  <c r="R8" i="2" s="1"/>
  <c r="O8" i="2" s="1"/>
  <c r="O35" i="2"/>
  <c r="R34" i="2" s="1"/>
  <c r="O34" i="2" s="1"/>
  <c r="O60" i="2"/>
  <c r="R59" i="2" s="1"/>
  <c r="O59" i="2" s="1"/>
  <c r="O69" i="2"/>
  <c r="R68" i="2" s="1"/>
  <c r="O68" i="2" s="1"/>
  <c r="O2" i="2" l="1"/>
</calcChain>
</file>

<file path=xl/sharedStrings.xml><?xml version="1.0" encoding="utf-8"?>
<sst xmlns="http://schemas.openxmlformats.org/spreadsheetml/2006/main" count="367" uniqueCount="155">
  <si>
    <t>ASPE10</t>
  </si>
  <si>
    <t>S</t>
  </si>
  <si>
    <t>Soupis prací objektu</t>
  </si>
  <si>
    <t xml:space="preserve">Stavba: </t>
  </si>
  <si>
    <t>II/602</t>
  </si>
  <si>
    <t>O</t>
  </si>
  <si>
    <t>Rozpočet:</t>
  </si>
  <si>
    <t>0,00</t>
  </si>
  <si>
    <t>15,00</t>
  </si>
  <si>
    <t>21,00</t>
  </si>
  <si>
    <t>3</t>
  </si>
  <si>
    <t>2</t>
  </si>
  <si>
    <t>SO 000</t>
  </si>
  <si>
    <t>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</si>
  <si>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</si>
  <si>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</si>
  <si>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</si>
  <si>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</si>
  <si>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</si>
  <si>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</si>
  <si>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</si>
  <si>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</si>
  <si>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</si>
  <si>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</si>
  <si>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</si>
  <si>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</si>
  <si>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</si>
  <si>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</si>
  <si>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</si>
  <si>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</si>
  <si>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</si>
  <si>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</si>
  <si>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</si>
  <si>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</si>
  <si>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</si>
  <si>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</si>
  <si>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</si>
  <si>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</si>
  <si>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</si>
  <si>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Včetně projednání s dotčenými orgány.  
Vše v režii zhotovitele.</t>
  </si>
  <si>
    <t>VV</t>
  </si>
  <si>
    <t>1=1,000 [A]</t>
  </si>
  <si>
    <t>TS</t>
  </si>
  <si>
    <t>zahrnuje veškeré náklady spojené s objednatelem požadovanými zařízeními</t>
  </si>
  <si>
    <t>SO 101</t>
  </si>
  <si>
    <t>Komunikace km 7,736 - 8,276</t>
  </si>
  <si>
    <t>014102</t>
  </si>
  <si>
    <t>POPLATKY ZA SKLÁDKU</t>
  </si>
  <si>
    <t>T</t>
  </si>
  <si>
    <t>za zeminu</t>
  </si>
  <si>
    <t>21*2=42,000 [A]</t>
  </si>
  <si>
    <t>zahrnuje veškeré poplatky provozovateli skládky související s uložením odpadu na skládce.</t>
  </si>
  <si>
    <t>Zemní práce</t>
  </si>
  <si>
    <t>11356</t>
  </si>
  <si>
    <t>ODSTRANĚNÍ OBRUB Z DLAŽEBNÍCH KOSTEK DVOJITÝCH</t>
  </si>
  <si>
    <t>M</t>
  </si>
  <si>
    <t>vybourání dvouřádku ze žulových kostek 
odvoz a likvidace v režii zhotovitele</t>
  </si>
  <si>
    <t>80=80,000 [A]</t>
  </si>
  <si>
    <t>Položka zahrnuje veškerou manipulaci s vybouranou sutí a s vybouranými hmotami vč. uložení.</t>
  </si>
  <si>
    <t>113743</t>
  </si>
  <si>
    <t>FRÉZOVÁNÍ ZPEVNĚNÝCH PLOCH ASFALTOVÝCH TL. DO 50MM</t>
  </si>
  <si>
    <t>M2</t>
  </si>
  <si>
    <t>frézování tl. 5cm (napojení u MK) 
odvoz a likvidace v režii zhotovitele</t>
  </si>
  <si>
    <t>50=50,000 [A]</t>
  </si>
  <si>
    <t>Položka zahrnuje veškerou manipulaci s vybouranou sutí a s vybouranými hmotami vč. uložení</t>
  </si>
  <si>
    <t>113746</t>
  </si>
  <si>
    <t>FRÉZOVÁNÍ ZPEVNĚNÝCH PLOCH ASFALTOVÝCH TL. DO 100MM</t>
  </si>
  <si>
    <t>frézování tl. 10cm 
odvoz a likvidace v režii zhotovitele</t>
  </si>
  <si>
    <t>4650=4 650,000 [A]</t>
  </si>
  <si>
    <t>123735</t>
  </si>
  <si>
    <t>ODKOP PRO SPOD STAVBU SILNIC A ŽELEZNIC TŘ. I, ODVOZ DO 8KM</t>
  </si>
  <si>
    <t>M3</t>
  </si>
  <si>
    <t>odkop pro krajnice</t>
  </si>
  <si>
    <t>420*0,05=21,000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</si>
  <si>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</si>
  <si>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17120</t>
  </si>
  <si>
    <t>ULOŽENÍ SYPANINY DO NÁSYPŮ A NA SKLÁDKY BEZ ZHUTNĚNÍ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</si>
  <si>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</si>
  <si>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Komunikace</t>
  </si>
  <si>
    <t>7</t>
  </si>
  <si>
    <t>56961</t>
  </si>
  <si>
    <t>ZPEVNĚNÍ KRAJNIC Z RECYKLOVANÉHO MATERIÁLU TL DO 50MM</t>
  </si>
  <si>
    <t>zřízení krajnice, dosypání asfaltovým recyklátem</t>
  </si>
  <si>
    <t>840*0,5=420,000 [A]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</si>
  <si>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</si>
  <si>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8</t>
  </si>
  <si>
    <t>572213</t>
  </si>
  <si>
    <t>SPOJOVACÍ POSTŘIK Z EMULZE DO 0,5KG/M2</t>
  </si>
  <si>
    <t>9350=9 350,000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</si>
  <si>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</si>
  <si>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574A44</t>
  </si>
  <si>
    <t>ASFALTOVÝ BETON PRO OBRUSNÉ VRSTVY ACO 11+, 11S TL. 50MM</t>
  </si>
  <si>
    <t>ACO 11+ tl. 5cm</t>
  </si>
  <si>
    <t>4700=4 700,000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</si>
  <si>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</si>
  <si>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574C46</t>
  </si>
  <si>
    <t>ASFALTOVÝ BETON PRO LOŽNÍ VRSTVY ACL 16+, 16S TL. 50MM</t>
  </si>
  <si>
    <t>ACL 16+ tl. 5cm</t>
  </si>
  <si>
    <t>11</t>
  </si>
  <si>
    <t>577A1</t>
  </si>
  <si>
    <t>VÝSPRAVA TRHLIN ASFALTOVOU ZÁLIVKOU</t>
  </si>
  <si>
    <t>ošetření mrazových trhlin</t>
  </si>
  <si>
    <t>300=300,000 [A]</t>
  </si>
  <si>
    <t>- vyfrézování drážky šířky do 20mm hloubky do 40mm 
- vyčištění 
- nátěr 
- výplň předepsanou zálivkovou hmotou</t>
  </si>
  <si>
    <t>12</t>
  </si>
  <si>
    <t>58910</t>
  </si>
  <si>
    <t>VÝPLŇ SPAR ASFALTEM</t>
  </si>
  <si>
    <t>zalití pracovních spár</t>
  </si>
  <si>
    <t>610=610,000 [A]</t>
  </si>
  <si>
    <t>položka zahrnuje: 
- dodávku předepsaného materiálu 
- vyčištění a výplň spar tímto materiálem</t>
  </si>
  <si>
    <t>Potrubí</t>
  </si>
  <si>
    <t>13</t>
  </si>
  <si>
    <t>89921</t>
  </si>
  <si>
    <t>VÝŠKOVÁ ÚPRAVA POKLOPŮ</t>
  </si>
  <si>
    <t>KUS</t>
  </si>
  <si>
    <t>výšková úprava revizní šachta</t>
  </si>
  <si>
    <t>2=2,000 [A]</t>
  </si>
  <si>
    <t>- položka výškové úpravy zahrnuje všechny nutné práce a materiály pro zvýšení nebo snížení zařízení (včetně nutné úpravy stávajícího povrchu vozovky nebo chodníku).</t>
  </si>
  <si>
    <t>14</t>
  </si>
  <si>
    <t>89922</t>
  </si>
  <si>
    <t>VÝŠKOVÁ ÚPRAVA MŘÍŽÍ</t>
  </si>
  <si>
    <t>výšková úprava uliční vpust</t>
  </si>
  <si>
    <t>Ostatní konstrukce a práce</t>
  </si>
  <si>
    <t>15</t>
  </si>
  <si>
    <t>915111</t>
  </si>
  <si>
    <t>VODOROVNÉ DOPRAVNÍ ZNAČENÍ BARVOU HLADKÉ - DODÁVKA A POKLÁDKA</t>
  </si>
  <si>
    <t>čára V1a (0,125) - 590 m 
čára V2b (3/1,5/0,125) - 250 m 
čára V4 (0,250) - 1000 m 
čára V2b (1,5/1,5/0,250) - 120 m 
V5 - 2 m2 
V13 - 85 m2</t>
  </si>
  <si>
    <t>0,125*590+0,125*2/3*250+0,25*1000+0,25*1/2*120+2+85=446,583 [A]</t>
  </si>
  <si>
    <t>položka zahrnuje: 
- dodání a pokládku nátěrového materiálu (měří se pouze natíraná plocha) 
- předznačení a reflexní úpravu</t>
  </si>
  <si>
    <t>16</t>
  </si>
  <si>
    <t>915211</t>
  </si>
  <si>
    <t>VODOROVNÉ DOPRAVNÍ ZNAČENÍ PLASTEM HLADKÉ - DODÁVKA A POKLÁDKA</t>
  </si>
  <si>
    <t>V5 - 2 m2 
V13 - 85 m2</t>
  </si>
  <si>
    <t>2+85=87,000 [A]</t>
  </si>
  <si>
    <t>17</t>
  </si>
  <si>
    <t>915221</t>
  </si>
  <si>
    <t>VODOR DOPRAV ZNAČ PLASTEM STRUKTURÁLNÍ NEHLUČNÉ - DOD A POKLÁDKA</t>
  </si>
  <si>
    <t>po měsíci v plastu 
čára V1a (0,125) - 590 m 
čára V2b (3/1,5/0,125) - 250 m 
čára V4 (0,250) - 1000 m 
čára V2b (1,5/1,5/0,250) - 120 m</t>
  </si>
  <si>
    <t>0,125*590+0,125*2/3*250+0,25*1000+0,25*1/2*120=359,583 [A]</t>
  </si>
  <si>
    <t>18</t>
  </si>
  <si>
    <t>91551</t>
  </si>
  <si>
    <t>R1</t>
  </si>
  <si>
    <t>VODOROVNÉ DOPRAVNÍ ZNAČENÍ - PŘEDEM PŘIPRAVENÉ SYMBOLY</t>
  </si>
  <si>
    <t>barvou 
V9a šipka rovně - 3ks 
V9a šipka vlevo - 3ks 
V9a šipka rovně a vlevo -1ks</t>
  </si>
  <si>
    <t>3+3+1=7,000 [A]</t>
  </si>
  <si>
    <t>položka zahrnuje: 
- dodání a pokládku předepsaného symbolu 
- zahrnuje předznačení a reflexní úpravu</t>
  </si>
  <si>
    <t>19</t>
  </si>
  <si>
    <t>R2</t>
  </si>
  <si>
    <t>plastem hladkým 
V9a šipka rovně - 3ks 
V9a šipka vlevo - 3ks 
V9a šipka rovně a vlevo -1ks</t>
  </si>
  <si>
    <t>20</t>
  </si>
  <si>
    <t>919111</t>
  </si>
  <si>
    <t>ŘEZÁNÍ ASFALTOVÉHO KRYTU VOZOVEK TL DO 50MM</t>
  </si>
  <si>
    <t>zařezání u napojení na stávající povrch</t>
  </si>
  <si>
    <t>položka zahrnuje řezání vozovkové vrstvy v předepsané tloušťce, včetně spotřeby vody</t>
  </si>
  <si>
    <t>Popůvky, průtah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</si>
</sst>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</numFmts>
  <fonts count="7" x14ac:knownFonts="1"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33">
    <xf numFmtId="0" fontId="0" fillId="0" borderId="0" xfId="0"/>
    <xf numFmtId="0" fontId="3" fillId="3" borderId="1" xfId="6" applyFont="1" applyFill="1" applyBorder="1" applyAlignment="1">
      <alignment horizontal="center" vertical="center" wrapText="1"/>
    </xf>
    <xf numFmtId="0" fontId="0" fillId="2" borderId="3" xfId="6" applyFont="1" applyFill="1" applyBorder="1"/>
    <xf numFmtId="0" fontId="2" fillId="2" borderId="3" xfId="6" applyFont="1" applyFill="1" applyBorder="1" applyAlignment="1">
      <alignment horizontal="right"/>
    </xf>
    <xf numFmtId="0" fontId="0" fillId="2" borderId="0" xfId="6" applyFont="1" applyFill="1"/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5" xfId="6" applyFont="1" applyFill="1" applyBorder="1" applyAlignment="1">
      <alignment horizontal="right"/>
    </xf>
    <xf numFmtId="0" fontId="4" fillId="2" borderId="5" xfId="6" applyFont="1" applyFill="1" applyBorder="1" applyAlignment="1">
      <alignment wrapText="1"/>
    </xf>
    <xf numFmtId="4" fontId="4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4" fontId="0" fillId="2" borderId="1" xfId="6" applyNumberFormat="1" applyFont="1" applyFill="1" applyBorder="1" applyAlignment="1">
      <alignment horizontal="center"/>
    </xf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2"/>
  <sheetViews>
    <sheetView workbookViewId="0">
      <pane ySplit="7" topLeftCell="A8" activePane="bottomLeft" state="frozen"/>
      <selection pane="bottomLeft" activeCell="E25" sqref="E25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6"/>
      <c r="C1" s="6"/>
      <c r="D1" s="6"/>
      <c r="E1" s="6"/>
      <c r="F1" s="6"/>
      <c r="G1" s="6"/>
      <c r="H1" s="6"/>
      <c r="I1" s="6"/>
      <c r="P1" t="s">
        <v>10</v>
      </c>
    </row>
    <row r="2" spans="1:18" ht="24.95" customHeight="1" x14ac:dyDescent="0.2">
      <c r="B2" s="6"/>
      <c r="C2" s="6"/>
      <c r="D2" s="6"/>
      <c r="E2" s="7" t="s">
        <v>2</v>
      </c>
      <c r="F2" s="6"/>
      <c r="G2" s="6"/>
      <c r="H2" s="10"/>
      <c r="I2" s="10"/>
      <c r="O2">
        <f>0+O8</f>
        <v>0</v>
      </c>
      <c r="P2" t="s">
        <v>10</v>
      </c>
    </row>
    <row r="3" spans="1:18" ht="15" customHeight="1" x14ac:dyDescent="0.25">
      <c r="A3" t="s">
        <v>1</v>
      </c>
      <c r="B3" s="11" t="s">
        <v>3</v>
      </c>
      <c r="C3" s="5" t="s">
        <v>4</v>
      </c>
      <c r="D3" s="4"/>
      <c r="E3" s="12" t="s">
        <v>154</v>
      </c>
      <c r="F3" s="6"/>
      <c r="G3" s="9"/>
      <c r="H3" s="8" t="s">
        <v>12</v>
      </c>
      <c r="I3" s="30">
        <f>0+I8</f>
        <v>0</v>
      </c>
      <c r="O3" t="s">
        <v>7</v>
      </c>
      <c r="P3" t="s">
        <v>11</v>
      </c>
    </row>
    <row r="4" spans="1:18" ht="15" customHeight="1" x14ac:dyDescent="0.25">
      <c r="A4" t="s">
        <v>5</v>
      </c>
      <c r="B4" s="14" t="s">
        <v>6</v>
      </c>
      <c r="C4" s="3" t="s">
        <v>12</v>
      </c>
      <c r="D4" s="2"/>
      <c r="E4" s="15" t="s">
        <v>13</v>
      </c>
      <c r="F4" s="10"/>
      <c r="G4" s="10"/>
      <c r="H4" s="16"/>
      <c r="I4" s="16"/>
      <c r="O4" t="s">
        <v>8</v>
      </c>
      <c r="P4" t="s">
        <v>11</v>
      </c>
    </row>
    <row r="5" spans="1:18" ht="12.75" customHeight="1" x14ac:dyDescent="0.2">
      <c r="A5" s="1" t="s">
        <v>14</v>
      </c>
      <c r="B5" s="1" t="s">
        <v>16</v>
      </c>
      <c r="C5" s="1" t="s">
        <v>18</v>
      </c>
      <c r="D5" s="1" t="s">
        <v>19</v>
      </c>
      <c r="E5" s="1" t="s">
        <v>20</v>
      </c>
      <c r="F5" s="1" t="s">
        <v>22</v>
      </c>
      <c r="G5" s="1" t="s">
        <v>24</v>
      </c>
      <c r="H5" s="1" t="s">
        <v>26</v>
      </c>
      <c r="I5" s="1"/>
      <c r="O5" t="s">
        <v>9</v>
      </c>
      <c r="P5" t="s">
        <v>11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3" t="s">
        <v>27</v>
      </c>
      <c r="I6" s="13" t="s">
        <v>29</v>
      </c>
    </row>
    <row r="7" spans="1:18" ht="12.75" customHeight="1" x14ac:dyDescent="0.2">
      <c r="A7" s="13" t="s">
        <v>15</v>
      </c>
      <c r="B7" s="13" t="s">
        <v>17</v>
      </c>
      <c r="C7" s="13" t="s">
        <v>11</v>
      </c>
      <c r="D7" s="13" t="s">
        <v>10</v>
      </c>
      <c r="E7" s="13" t="s">
        <v>21</v>
      </c>
      <c r="F7" s="13" t="s">
        <v>23</v>
      </c>
      <c r="G7" s="13" t="s">
        <v>25</v>
      </c>
      <c r="H7" s="13" t="s">
        <v>28</v>
      </c>
      <c r="I7" s="13" t="s">
        <v>30</v>
      </c>
    </row>
    <row r="8" spans="1:18" ht="12.75" customHeight="1" x14ac:dyDescent="0.2">
      <c r="A8" s="16" t="s">
        <v>31</v>
      </c>
      <c r="B8" s="16"/>
      <c r="C8" s="18" t="s">
        <v>15</v>
      </c>
      <c r="D8" s="16"/>
      <c r="E8" s="19" t="s">
        <v>32</v>
      </c>
      <c r="F8" s="16"/>
      <c r="G8" s="16"/>
      <c r="H8" s="16"/>
      <c r="I8" s="20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17" t="s">
        <v>33</v>
      </c>
      <c r="B9" s="21" t="s">
        <v>17</v>
      </c>
      <c r="C9" s="21" t="s">
        <v>34</v>
      </c>
      <c r="D9" s="17" t="s">
        <v>35</v>
      </c>
      <c r="E9" s="22" t="s">
        <v>36</v>
      </c>
      <c r="F9" s="23" t="s">
        <v>37</v>
      </c>
      <c r="G9" s="24">
        <v>1</v>
      </c>
      <c r="H9" s="25">
        <v>0</v>
      </c>
      <c r="I9" s="25">
        <f>ROUND(ROUND(H9,2)*ROUND(G9,3),2)</f>
        <v>0</v>
      </c>
      <c r="O9">
        <f>(I9*21)/100</f>
        <v>0</v>
      </c>
      <c r="P9" t="s">
        <v>11</v>
      </c>
    </row>
    <row r="10" spans="1:18" ht="140.25" x14ac:dyDescent="0.2">
      <c r="A10" s="26" t="s">
        <v>38</v>
      </c>
      <c r="E10" s="27" t="s">
        <v>39</v>
      </c>
    </row>
    <row r="11" spans="1:18" x14ac:dyDescent="0.2">
      <c r="A11" s="28" t="s">
        <v>40</v>
      </c>
      <c r="E11" s="29" t="s">
        <v>41</v>
      </c>
    </row>
    <row r="12" spans="1:18" x14ac:dyDescent="0.2">
      <c r="A12" t="s">
        <v>42</v>
      </c>
      <c r="E12" s="27" t="s">
        <v>43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2"/>
  <sheetViews>
    <sheetView tabSelected="1" workbookViewId="0">
      <pane ySplit="7" topLeftCell="A8" activePane="bottomLeft" state="frozen"/>
      <selection pane="bottomLeft" activeCell="E3" sqref="E3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6"/>
      <c r="C1" s="6"/>
      <c r="D1" s="6"/>
      <c r="E1" s="6"/>
      <c r="F1" s="6"/>
      <c r="G1" s="6"/>
      <c r="H1" s="6"/>
      <c r="I1" s="6"/>
      <c r="P1" t="s">
        <v>10</v>
      </c>
    </row>
    <row r="2" spans="1:18" ht="24.95" customHeight="1" x14ac:dyDescent="0.2">
      <c r="B2" s="6"/>
      <c r="C2" s="6"/>
      <c r="D2" s="6"/>
      <c r="E2" s="7" t="s">
        <v>2</v>
      </c>
      <c r="F2" s="6"/>
      <c r="G2" s="6"/>
      <c r="H2" s="10"/>
      <c r="I2" s="10"/>
      <c r="O2">
        <f>0+O8+O13+O34+O59+O68</f>
        <v>0</v>
      </c>
      <c r="P2" t="s">
        <v>10</v>
      </c>
    </row>
    <row r="3" spans="1:18" ht="15" customHeight="1" x14ac:dyDescent="0.25">
      <c r="A3" t="s">
        <v>1</v>
      </c>
      <c r="B3" s="11" t="s">
        <v>3</v>
      </c>
      <c r="C3" s="5" t="s">
        <v>4</v>
      </c>
      <c r="D3" s="4"/>
      <c r="E3" s="12" t="s">
        <v>154</v>
      </c>
      <c r="F3" s="6"/>
      <c r="G3" s="9"/>
      <c r="H3" s="8" t="s">
        <v>44</v>
      </c>
      <c r="I3" s="30">
        <f>0+I8+I13+I34+I59+I68</f>
        <v>0</v>
      </c>
      <c r="O3" t="s">
        <v>7</v>
      </c>
      <c r="P3" t="s">
        <v>11</v>
      </c>
    </row>
    <row r="4" spans="1:18" ht="15" customHeight="1" x14ac:dyDescent="0.25">
      <c r="A4" t="s">
        <v>5</v>
      </c>
      <c r="B4" s="14" t="s">
        <v>6</v>
      </c>
      <c r="C4" s="3" t="s">
        <v>44</v>
      </c>
      <c r="D4" s="2"/>
      <c r="E4" s="15" t="s">
        <v>45</v>
      </c>
      <c r="F4" s="10"/>
      <c r="G4" s="10"/>
      <c r="H4" s="16"/>
      <c r="I4" s="16"/>
      <c r="O4" t="s">
        <v>8</v>
      </c>
      <c r="P4" t="s">
        <v>11</v>
      </c>
    </row>
    <row r="5" spans="1:18" ht="12.75" customHeight="1" x14ac:dyDescent="0.2">
      <c r="A5" s="1" t="s">
        <v>14</v>
      </c>
      <c r="B5" s="1" t="s">
        <v>16</v>
      </c>
      <c r="C5" s="1" t="s">
        <v>18</v>
      </c>
      <c r="D5" s="1" t="s">
        <v>19</v>
      </c>
      <c r="E5" s="1" t="s">
        <v>20</v>
      </c>
      <c r="F5" s="1" t="s">
        <v>22</v>
      </c>
      <c r="G5" s="1" t="s">
        <v>24</v>
      </c>
      <c r="H5" s="1" t="s">
        <v>26</v>
      </c>
      <c r="I5" s="1"/>
      <c r="O5" t="s">
        <v>9</v>
      </c>
      <c r="P5" t="s">
        <v>11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3" t="s">
        <v>27</v>
      </c>
      <c r="I6" s="13" t="s">
        <v>29</v>
      </c>
    </row>
    <row r="7" spans="1:18" ht="12.75" customHeight="1" x14ac:dyDescent="0.2">
      <c r="A7" s="13" t="s">
        <v>15</v>
      </c>
      <c r="B7" s="13" t="s">
        <v>17</v>
      </c>
      <c r="C7" s="13" t="s">
        <v>11</v>
      </c>
      <c r="D7" s="13" t="s">
        <v>10</v>
      </c>
      <c r="E7" s="13" t="s">
        <v>21</v>
      </c>
      <c r="F7" s="13" t="s">
        <v>23</v>
      </c>
      <c r="G7" s="13" t="s">
        <v>25</v>
      </c>
      <c r="H7" s="13" t="s">
        <v>28</v>
      </c>
      <c r="I7" s="13" t="s">
        <v>30</v>
      </c>
    </row>
    <row r="8" spans="1:18" ht="12.75" customHeight="1" x14ac:dyDescent="0.2">
      <c r="A8" s="16" t="s">
        <v>31</v>
      </c>
      <c r="B8" s="16"/>
      <c r="C8" s="18" t="s">
        <v>15</v>
      </c>
      <c r="D8" s="16"/>
      <c r="E8" s="19" t="s">
        <v>32</v>
      </c>
      <c r="F8" s="16"/>
      <c r="G8" s="16"/>
      <c r="H8" s="16"/>
      <c r="I8" s="20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17" t="s">
        <v>33</v>
      </c>
      <c r="B9" s="21" t="s">
        <v>17</v>
      </c>
      <c r="C9" s="21" t="s">
        <v>46</v>
      </c>
      <c r="D9" s="17" t="s">
        <v>35</v>
      </c>
      <c r="E9" s="22" t="s">
        <v>47</v>
      </c>
      <c r="F9" s="23" t="s">
        <v>48</v>
      </c>
      <c r="G9" s="24">
        <v>42</v>
      </c>
      <c r="H9" s="25">
        <v>0</v>
      </c>
      <c r="I9" s="25">
        <f>ROUND(ROUND(H9,2)*ROUND(G9,3),2)</f>
        <v>0</v>
      </c>
      <c r="O9">
        <f>(I9*21)/100</f>
        <v>0</v>
      </c>
      <c r="P9" t="s">
        <v>11</v>
      </c>
    </row>
    <row r="10" spans="1:18" x14ac:dyDescent="0.2">
      <c r="A10" s="26" t="s">
        <v>38</v>
      </c>
      <c r="E10" s="27" t="s">
        <v>49</v>
      </c>
    </row>
    <row r="11" spans="1:18" x14ac:dyDescent="0.2">
      <c r="A11" s="28" t="s">
        <v>40</v>
      </c>
      <c r="E11" s="29" t="s">
        <v>50</v>
      </c>
    </row>
    <row r="12" spans="1:18" ht="25.5" x14ac:dyDescent="0.2">
      <c r="A12" t="s">
        <v>42</v>
      </c>
      <c r="E12" s="27" t="s">
        <v>51</v>
      </c>
    </row>
    <row r="13" spans="1:18" ht="12.75" customHeight="1" x14ac:dyDescent="0.2">
      <c r="A13" s="10" t="s">
        <v>31</v>
      </c>
      <c r="B13" s="10"/>
      <c r="C13" s="31" t="s">
        <v>17</v>
      </c>
      <c r="D13" s="10"/>
      <c r="E13" s="19" t="s">
        <v>52</v>
      </c>
      <c r="F13" s="10"/>
      <c r="G13" s="10"/>
      <c r="H13" s="10"/>
      <c r="I13" s="32">
        <f>0+Q13</f>
        <v>0</v>
      </c>
      <c r="O13">
        <f>0+R13</f>
        <v>0</v>
      </c>
      <c r="Q13">
        <f>0+I14+I18+I22+I26+I30</f>
        <v>0</v>
      </c>
      <c r="R13">
        <f>0+O14+O18+O22+O26+O30</f>
        <v>0</v>
      </c>
    </row>
    <row r="14" spans="1:18" x14ac:dyDescent="0.2">
      <c r="A14" s="17" t="s">
        <v>33</v>
      </c>
      <c r="B14" s="21" t="s">
        <v>11</v>
      </c>
      <c r="C14" s="21" t="s">
        <v>53</v>
      </c>
      <c r="D14" s="17" t="s">
        <v>35</v>
      </c>
      <c r="E14" s="22" t="s">
        <v>54</v>
      </c>
      <c r="F14" s="23" t="s">
        <v>55</v>
      </c>
      <c r="G14" s="24">
        <v>80</v>
      </c>
      <c r="H14" s="25">
        <v>0</v>
      </c>
      <c r="I14" s="25">
        <f>ROUND(ROUND(H14,2)*ROUND(G14,3),2)</f>
        <v>0</v>
      </c>
      <c r="O14">
        <f>(I14*21)/100</f>
        <v>0</v>
      </c>
      <c r="P14" t="s">
        <v>11</v>
      </c>
    </row>
    <row r="15" spans="1:18" ht="25.5" x14ac:dyDescent="0.2">
      <c r="A15" s="26" t="s">
        <v>38</v>
      </c>
      <c r="E15" s="27" t="s">
        <v>56</v>
      </c>
    </row>
    <row r="16" spans="1:18" x14ac:dyDescent="0.2">
      <c r="A16" s="28" t="s">
        <v>40</v>
      </c>
      <c r="E16" s="29" t="s">
        <v>57</v>
      </c>
    </row>
    <row r="17" spans="1:16" ht="25.5" x14ac:dyDescent="0.2">
      <c r="A17" t="s">
        <v>42</v>
      </c>
      <c r="E17" s="27" t="s">
        <v>58</v>
      </c>
    </row>
    <row r="18" spans="1:16" x14ac:dyDescent="0.2">
      <c r="A18" s="17" t="s">
        <v>33</v>
      </c>
      <c r="B18" s="21" t="s">
        <v>10</v>
      </c>
      <c r="C18" s="21" t="s">
        <v>59</v>
      </c>
      <c r="D18" s="17" t="s">
        <v>35</v>
      </c>
      <c r="E18" s="22" t="s">
        <v>60</v>
      </c>
      <c r="F18" s="23" t="s">
        <v>61</v>
      </c>
      <c r="G18" s="24">
        <v>50</v>
      </c>
      <c r="H18" s="25">
        <v>0</v>
      </c>
      <c r="I18" s="25">
        <f>ROUND(ROUND(H18,2)*ROUND(G18,3),2)</f>
        <v>0</v>
      </c>
      <c r="O18">
        <f>(I18*21)/100</f>
        <v>0</v>
      </c>
      <c r="P18" t="s">
        <v>11</v>
      </c>
    </row>
    <row r="19" spans="1:16" ht="25.5" x14ac:dyDescent="0.2">
      <c r="A19" s="26" t="s">
        <v>38</v>
      </c>
      <c r="E19" s="27" t="s">
        <v>62</v>
      </c>
    </row>
    <row r="20" spans="1:16" x14ac:dyDescent="0.2">
      <c r="A20" s="28" t="s">
        <v>40</v>
      </c>
      <c r="E20" s="29" t="s">
        <v>63</v>
      </c>
    </row>
    <row r="21" spans="1:16" ht="25.5" x14ac:dyDescent="0.2">
      <c r="A21" t="s">
        <v>42</v>
      </c>
      <c r="E21" s="27" t="s">
        <v>64</v>
      </c>
    </row>
    <row r="22" spans="1:16" x14ac:dyDescent="0.2">
      <c r="A22" s="17" t="s">
        <v>33</v>
      </c>
      <c r="B22" s="21" t="s">
        <v>21</v>
      </c>
      <c r="C22" s="21" t="s">
        <v>65</v>
      </c>
      <c r="D22" s="17" t="s">
        <v>35</v>
      </c>
      <c r="E22" s="22" t="s">
        <v>66</v>
      </c>
      <c r="F22" s="23" t="s">
        <v>61</v>
      </c>
      <c r="G22" s="24">
        <v>4650</v>
      </c>
      <c r="H22" s="25">
        <v>0</v>
      </c>
      <c r="I22" s="25">
        <f>ROUND(ROUND(H22,2)*ROUND(G22,3),2)</f>
        <v>0</v>
      </c>
      <c r="O22">
        <f>(I22*21)/100</f>
        <v>0</v>
      </c>
      <c r="P22" t="s">
        <v>11</v>
      </c>
    </row>
    <row r="23" spans="1:16" ht="25.5" x14ac:dyDescent="0.2">
      <c r="A23" s="26" t="s">
        <v>38</v>
      </c>
      <c r="E23" s="27" t="s">
        <v>67</v>
      </c>
    </row>
    <row r="24" spans="1:16" x14ac:dyDescent="0.2">
      <c r="A24" s="28" t="s">
        <v>40</v>
      </c>
      <c r="E24" s="29" t="s">
        <v>68</v>
      </c>
    </row>
    <row r="25" spans="1:16" ht="25.5" x14ac:dyDescent="0.2">
      <c r="A25" t="s">
        <v>42</v>
      </c>
      <c r="E25" s="27" t="s">
        <v>58</v>
      </c>
    </row>
    <row r="26" spans="1:16" x14ac:dyDescent="0.2">
      <c r="A26" s="17" t="s">
        <v>33</v>
      </c>
      <c r="B26" s="21" t="s">
        <v>23</v>
      </c>
      <c r="C26" s="21" t="s">
        <v>69</v>
      </c>
      <c r="D26" s="17" t="s">
        <v>35</v>
      </c>
      <c r="E26" s="22" t="s">
        <v>70</v>
      </c>
      <c r="F26" s="23" t="s">
        <v>71</v>
      </c>
      <c r="G26" s="24">
        <v>21</v>
      </c>
      <c r="H26" s="25">
        <v>0</v>
      </c>
      <c r="I26" s="25">
        <f>ROUND(ROUND(H26,2)*ROUND(G26,3),2)</f>
        <v>0</v>
      </c>
      <c r="O26">
        <f>(I26*21)/100</f>
        <v>0</v>
      </c>
      <c r="P26" t="s">
        <v>11</v>
      </c>
    </row>
    <row r="27" spans="1:16" x14ac:dyDescent="0.2">
      <c r="A27" s="26" t="s">
        <v>38</v>
      </c>
      <c r="E27" s="27" t="s">
        <v>72</v>
      </c>
    </row>
    <row r="28" spans="1:16" x14ac:dyDescent="0.2">
      <c r="A28" s="28" t="s">
        <v>40</v>
      </c>
      <c r="E28" s="29" t="s">
        <v>73</v>
      </c>
    </row>
    <row r="29" spans="1:16" ht="369.75" x14ac:dyDescent="0.2">
      <c r="A29" t="s">
        <v>42</v>
      </c>
      <c r="E29" s="27" t="s">
        <v>74</v>
      </c>
    </row>
    <row r="30" spans="1:16" x14ac:dyDescent="0.2">
      <c r="A30" s="17" t="s">
        <v>33</v>
      </c>
      <c r="B30" s="21" t="s">
        <v>25</v>
      </c>
      <c r="C30" s="21" t="s">
        <v>75</v>
      </c>
      <c r="D30" s="17" t="s">
        <v>35</v>
      </c>
      <c r="E30" s="22" t="s">
        <v>76</v>
      </c>
      <c r="F30" s="23" t="s">
        <v>71</v>
      </c>
      <c r="G30" s="24">
        <v>21</v>
      </c>
      <c r="H30" s="25">
        <v>0</v>
      </c>
      <c r="I30" s="25">
        <f>ROUND(ROUND(H30,2)*ROUND(G30,3),2)</f>
        <v>0</v>
      </c>
      <c r="O30">
        <f>(I30*21)/100</f>
        <v>0</v>
      </c>
      <c r="P30" t="s">
        <v>11</v>
      </c>
    </row>
    <row r="31" spans="1:16" x14ac:dyDescent="0.2">
      <c r="A31" s="26" t="s">
        <v>38</v>
      </c>
      <c r="E31" s="27" t="s">
        <v>35</v>
      </c>
    </row>
    <row r="32" spans="1:16" x14ac:dyDescent="0.2">
      <c r="A32" s="28" t="s">
        <v>40</v>
      </c>
      <c r="E32" s="29" t="s">
        <v>35</v>
      </c>
    </row>
    <row r="33" spans="1:18" ht="191.25" x14ac:dyDescent="0.2">
      <c r="A33" t="s">
        <v>42</v>
      </c>
      <c r="E33" s="27" t="s">
        <v>77</v>
      </c>
    </row>
    <row r="34" spans="1:18" ht="12.75" customHeight="1" x14ac:dyDescent="0.2">
      <c r="A34" s="10" t="s">
        <v>31</v>
      </c>
      <c r="B34" s="10"/>
      <c r="C34" s="31" t="s">
        <v>23</v>
      </c>
      <c r="D34" s="10"/>
      <c r="E34" s="19" t="s">
        <v>78</v>
      </c>
      <c r="F34" s="10"/>
      <c r="G34" s="10"/>
      <c r="H34" s="10"/>
      <c r="I34" s="32">
        <f>0+Q34</f>
        <v>0</v>
      </c>
      <c r="O34">
        <f>0+R34</f>
        <v>0</v>
      </c>
      <c r="Q34">
        <f>0+I35+I39+I43+I47+I51+I55</f>
        <v>0</v>
      </c>
      <c r="R34">
        <f>0+O35+O39+O43+O47+O51+O55</f>
        <v>0</v>
      </c>
    </row>
    <row r="35" spans="1:18" x14ac:dyDescent="0.2">
      <c r="A35" s="17" t="s">
        <v>33</v>
      </c>
      <c r="B35" s="21" t="s">
        <v>79</v>
      </c>
      <c r="C35" s="21" t="s">
        <v>80</v>
      </c>
      <c r="D35" s="17" t="s">
        <v>35</v>
      </c>
      <c r="E35" s="22" t="s">
        <v>81</v>
      </c>
      <c r="F35" s="23" t="s">
        <v>61</v>
      </c>
      <c r="G35" s="24">
        <v>420</v>
      </c>
      <c r="H35" s="25">
        <v>0</v>
      </c>
      <c r="I35" s="25">
        <f>ROUND(ROUND(H35,2)*ROUND(G35,3),2)</f>
        <v>0</v>
      </c>
      <c r="O35">
        <f>(I35*21)/100</f>
        <v>0</v>
      </c>
      <c r="P35" t="s">
        <v>11</v>
      </c>
    </row>
    <row r="36" spans="1:18" x14ac:dyDescent="0.2">
      <c r="A36" s="26" t="s">
        <v>38</v>
      </c>
      <c r="E36" s="27" t="s">
        <v>82</v>
      </c>
    </row>
    <row r="37" spans="1:18" x14ac:dyDescent="0.2">
      <c r="A37" s="28" t="s">
        <v>40</v>
      </c>
      <c r="E37" s="29" t="s">
        <v>83</v>
      </c>
    </row>
    <row r="38" spans="1:18" ht="102" x14ac:dyDescent="0.2">
      <c r="A38" t="s">
        <v>42</v>
      </c>
      <c r="E38" s="27" t="s">
        <v>84</v>
      </c>
    </row>
    <row r="39" spans="1:18" x14ac:dyDescent="0.2">
      <c r="A39" s="17" t="s">
        <v>33</v>
      </c>
      <c r="B39" s="21" t="s">
        <v>85</v>
      </c>
      <c r="C39" s="21" t="s">
        <v>86</v>
      </c>
      <c r="D39" s="17" t="s">
        <v>35</v>
      </c>
      <c r="E39" s="22" t="s">
        <v>87</v>
      </c>
      <c r="F39" s="23" t="s">
        <v>61</v>
      </c>
      <c r="G39" s="24">
        <v>9350</v>
      </c>
      <c r="H39" s="25">
        <v>0</v>
      </c>
      <c r="I39" s="25">
        <f>ROUND(ROUND(H39,2)*ROUND(G39,3),2)</f>
        <v>0</v>
      </c>
      <c r="O39">
        <f>(I39*21)/100</f>
        <v>0</v>
      </c>
      <c r="P39" t="s">
        <v>11</v>
      </c>
    </row>
    <row r="40" spans="1:18" x14ac:dyDescent="0.2">
      <c r="A40" s="26" t="s">
        <v>38</v>
      </c>
      <c r="E40" s="27" t="s">
        <v>35</v>
      </c>
    </row>
    <row r="41" spans="1:18" x14ac:dyDescent="0.2">
      <c r="A41" s="28" t="s">
        <v>40</v>
      </c>
      <c r="E41" s="29" t="s">
        <v>88</v>
      </c>
    </row>
    <row r="42" spans="1:18" ht="51" x14ac:dyDescent="0.2">
      <c r="A42" t="s">
        <v>42</v>
      </c>
      <c r="E42" s="27" t="s">
        <v>89</v>
      </c>
    </row>
    <row r="43" spans="1:18" x14ac:dyDescent="0.2">
      <c r="A43" s="17" t="s">
        <v>33</v>
      </c>
      <c r="B43" s="21" t="s">
        <v>28</v>
      </c>
      <c r="C43" s="21" t="s">
        <v>90</v>
      </c>
      <c r="D43" s="17" t="s">
        <v>35</v>
      </c>
      <c r="E43" s="22" t="s">
        <v>91</v>
      </c>
      <c r="F43" s="23" t="s">
        <v>61</v>
      </c>
      <c r="G43" s="24">
        <v>4700</v>
      </c>
      <c r="H43" s="25">
        <v>0</v>
      </c>
      <c r="I43" s="25">
        <f>ROUND(ROUND(H43,2)*ROUND(G43,3),2)</f>
        <v>0</v>
      </c>
      <c r="O43">
        <f>(I43*21)/100</f>
        <v>0</v>
      </c>
      <c r="P43" t="s">
        <v>11</v>
      </c>
    </row>
    <row r="44" spans="1:18" x14ac:dyDescent="0.2">
      <c r="A44" s="26" t="s">
        <v>38</v>
      </c>
      <c r="E44" s="27" t="s">
        <v>92</v>
      </c>
    </row>
    <row r="45" spans="1:18" x14ac:dyDescent="0.2">
      <c r="A45" s="28" t="s">
        <v>40</v>
      </c>
      <c r="E45" s="29" t="s">
        <v>93</v>
      </c>
    </row>
    <row r="46" spans="1:18" ht="140.25" x14ac:dyDescent="0.2">
      <c r="A46" t="s">
        <v>42</v>
      </c>
      <c r="E46" s="27" t="s">
        <v>94</v>
      </c>
    </row>
    <row r="47" spans="1:18" x14ac:dyDescent="0.2">
      <c r="A47" s="17" t="s">
        <v>33</v>
      </c>
      <c r="B47" s="21" t="s">
        <v>30</v>
      </c>
      <c r="C47" s="21" t="s">
        <v>95</v>
      </c>
      <c r="D47" s="17" t="s">
        <v>35</v>
      </c>
      <c r="E47" s="22" t="s">
        <v>96</v>
      </c>
      <c r="F47" s="23" t="s">
        <v>61</v>
      </c>
      <c r="G47" s="24">
        <v>4650</v>
      </c>
      <c r="H47" s="25">
        <v>0</v>
      </c>
      <c r="I47" s="25">
        <f>ROUND(ROUND(H47,2)*ROUND(G47,3),2)</f>
        <v>0</v>
      </c>
      <c r="O47">
        <f>(I47*21)/100</f>
        <v>0</v>
      </c>
      <c r="P47" t="s">
        <v>11</v>
      </c>
    </row>
    <row r="48" spans="1:18" x14ac:dyDescent="0.2">
      <c r="A48" s="26" t="s">
        <v>38</v>
      </c>
      <c r="E48" s="27" t="s">
        <v>97</v>
      </c>
    </row>
    <row r="49" spans="1:18" x14ac:dyDescent="0.2">
      <c r="A49" s="28" t="s">
        <v>40</v>
      </c>
      <c r="E49" s="29" t="s">
        <v>68</v>
      </c>
    </row>
    <row r="50" spans="1:18" ht="140.25" x14ac:dyDescent="0.2">
      <c r="A50" t="s">
        <v>42</v>
      </c>
      <c r="E50" s="27" t="s">
        <v>94</v>
      </c>
    </row>
    <row r="51" spans="1:18" x14ac:dyDescent="0.2">
      <c r="A51" s="17" t="s">
        <v>33</v>
      </c>
      <c r="B51" s="21" t="s">
        <v>98</v>
      </c>
      <c r="C51" s="21" t="s">
        <v>99</v>
      </c>
      <c r="D51" s="17" t="s">
        <v>35</v>
      </c>
      <c r="E51" s="22" t="s">
        <v>100</v>
      </c>
      <c r="F51" s="23" t="s">
        <v>55</v>
      </c>
      <c r="G51" s="24">
        <v>300</v>
      </c>
      <c r="H51" s="25">
        <v>0</v>
      </c>
      <c r="I51" s="25">
        <f>ROUND(ROUND(H51,2)*ROUND(G51,3),2)</f>
        <v>0</v>
      </c>
      <c r="O51">
        <f>(I51*21)/100</f>
        <v>0</v>
      </c>
      <c r="P51" t="s">
        <v>11</v>
      </c>
    </row>
    <row r="52" spans="1:18" x14ac:dyDescent="0.2">
      <c r="A52" s="26" t="s">
        <v>38</v>
      </c>
      <c r="E52" s="27" t="s">
        <v>101</v>
      </c>
    </row>
    <row r="53" spans="1:18" x14ac:dyDescent="0.2">
      <c r="A53" s="28" t="s">
        <v>40</v>
      </c>
      <c r="E53" s="29" t="s">
        <v>102</v>
      </c>
    </row>
    <row r="54" spans="1:18" ht="51" x14ac:dyDescent="0.2">
      <c r="A54" t="s">
        <v>42</v>
      </c>
      <c r="E54" s="27" t="s">
        <v>103</v>
      </c>
    </row>
    <row r="55" spans="1:18" x14ac:dyDescent="0.2">
      <c r="A55" s="17" t="s">
        <v>33</v>
      </c>
      <c r="B55" s="21" t="s">
        <v>104</v>
      </c>
      <c r="C55" s="21" t="s">
        <v>105</v>
      </c>
      <c r="D55" s="17" t="s">
        <v>35</v>
      </c>
      <c r="E55" s="22" t="s">
        <v>106</v>
      </c>
      <c r="F55" s="23" t="s">
        <v>55</v>
      </c>
      <c r="G55" s="24">
        <v>610</v>
      </c>
      <c r="H55" s="25">
        <v>0</v>
      </c>
      <c r="I55" s="25">
        <f>ROUND(ROUND(H55,2)*ROUND(G55,3),2)</f>
        <v>0</v>
      </c>
      <c r="O55">
        <f>(I55*21)/100</f>
        <v>0</v>
      </c>
      <c r="P55" t="s">
        <v>11</v>
      </c>
    </row>
    <row r="56" spans="1:18" x14ac:dyDescent="0.2">
      <c r="A56" s="26" t="s">
        <v>38</v>
      </c>
      <c r="E56" s="27" t="s">
        <v>107</v>
      </c>
    </row>
    <row r="57" spans="1:18" x14ac:dyDescent="0.2">
      <c r="A57" s="28" t="s">
        <v>40</v>
      </c>
      <c r="E57" s="29" t="s">
        <v>108</v>
      </c>
    </row>
    <row r="58" spans="1:18" ht="38.25" x14ac:dyDescent="0.2">
      <c r="A58" t="s">
        <v>42</v>
      </c>
      <c r="E58" s="27" t="s">
        <v>109</v>
      </c>
    </row>
    <row r="59" spans="1:18" ht="12.75" customHeight="1" x14ac:dyDescent="0.2">
      <c r="A59" s="10" t="s">
        <v>31</v>
      </c>
      <c r="B59" s="10"/>
      <c r="C59" s="31" t="s">
        <v>85</v>
      </c>
      <c r="D59" s="10"/>
      <c r="E59" s="19" t="s">
        <v>110</v>
      </c>
      <c r="F59" s="10"/>
      <c r="G59" s="10"/>
      <c r="H59" s="10"/>
      <c r="I59" s="32">
        <f>0+Q59</f>
        <v>0</v>
      </c>
      <c r="O59">
        <f>0+R59</f>
        <v>0</v>
      </c>
      <c r="Q59">
        <f>0+I60+I64</f>
        <v>0</v>
      </c>
      <c r="R59">
        <f>0+O60+O64</f>
        <v>0</v>
      </c>
    </row>
    <row r="60" spans="1:18" x14ac:dyDescent="0.2">
      <c r="A60" s="17" t="s">
        <v>33</v>
      </c>
      <c r="B60" s="21" t="s">
        <v>111</v>
      </c>
      <c r="C60" s="21" t="s">
        <v>112</v>
      </c>
      <c r="D60" s="17" t="s">
        <v>35</v>
      </c>
      <c r="E60" s="22" t="s">
        <v>113</v>
      </c>
      <c r="F60" s="23" t="s">
        <v>114</v>
      </c>
      <c r="G60" s="24">
        <v>2</v>
      </c>
      <c r="H60" s="25">
        <v>0</v>
      </c>
      <c r="I60" s="25">
        <f>ROUND(ROUND(H60,2)*ROUND(G60,3),2)</f>
        <v>0</v>
      </c>
      <c r="O60">
        <f>(I60*21)/100</f>
        <v>0</v>
      </c>
      <c r="P60" t="s">
        <v>11</v>
      </c>
    </row>
    <row r="61" spans="1:18" x14ac:dyDescent="0.2">
      <c r="A61" s="26" t="s">
        <v>38</v>
      </c>
      <c r="E61" s="27" t="s">
        <v>115</v>
      </c>
    </row>
    <row r="62" spans="1:18" x14ac:dyDescent="0.2">
      <c r="A62" s="28" t="s">
        <v>40</v>
      </c>
      <c r="E62" s="29" t="s">
        <v>116</v>
      </c>
    </row>
    <row r="63" spans="1:18" ht="38.25" x14ac:dyDescent="0.2">
      <c r="A63" t="s">
        <v>42</v>
      </c>
      <c r="E63" s="27" t="s">
        <v>117</v>
      </c>
    </row>
    <row r="64" spans="1:18" x14ac:dyDescent="0.2">
      <c r="A64" s="17" t="s">
        <v>33</v>
      </c>
      <c r="B64" s="21" t="s">
        <v>118</v>
      </c>
      <c r="C64" s="21" t="s">
        <v>119</v>
      </c>
      <c r="D64" s="17" t="s">
        <v>35</v>
      </c>
      <c r="E64" s="22" t="s">
        <v>120</v>
      </c>
      <c r="F64" s="23" t="s">
        <v>114</v>
      </c>
      <c r="G64" s="24">
        <v>2</v>
      </c>
      <c r="H64" s="25">
        <v>0</v>
      </c>
      <c r="I64" s="25">
        <f>ROUND(ROUND(H64,2)*ROUND(G64,3),2)</f>
        <v>0</v>
      </c>
      <c r="O64">
        <f>(I64*21)/100</f>
        <v>0</v>
      </c>
      <c r="P64" t="s">
        <v>11</v>
      </c>
    </row>
    <row r="65" spans="1:18" x14ac:dyDescent="0.2">
      <c r="A65" s="26" t="s">
        <v>38</v>
      </c>
      <c r="E65" s="27" t="s">
        <v>121</v>
      </c>
    </row>
    <row r="66" spans="1:18" x14ac:dyDescent="0.2">
      <c r="A66" s="28" t="s">
        <v>40</v>
      </c>
      <c r="E66" s="29" t="s">
        <v>116</v>
      </c>
    </row>
    <row r="67" spans="1:18" ht="38.25" x14ac:dyDescent="0.2">
      <c r="A67" t="s">
        <v>42</v>
      </c>
      <c r="E67" s="27" t="s">
        <v>117</v>
      </c>
    </row>
    <row r="68" spans="1:18" ht="12.75" customHeight="1" x14ac:dyDescent="0.2">
      <c r="A68" s="10" t="s">
        <v>31</v>
      </c>
      <c r="B68" s="10"/>
      <c r="C68" s="31" t="s">
        <v>28</v>
      </c>
      <c r="D68" s="10"/>
      <c r="E68" s="19" t="s">
        <v>122</v>
      </c>
      <c r="F68" s="10"/>
      <c r="G68" s="10"/>
      <c r="H68" s="10"/>
      <c r="I68" s="32">
        <f>0+Q68</f>
        <v>0</v>
      </c>
      <c r="O68">
        <f>0+R68</f>
        <v>0</v>
      </c>
      <c r="Q68">
        <f>0+I69+I73+I77+I81+I85+I89</f>
        <v>0</v>
      </c>
      <c r="R68">
        <f>0+O69+O73+O77+O81+O85+O89</f>
        <v>0</v>
      </c>
    </row>
    <row r="69" spans="1:18" ht="25.5" x14ac:dyDescent="0.2">
      <c r="A69" s="17" t="s">
        <v>33</v>
      </c>
      <c r="B69" s="21" t="s">
        <v>123</v>
      </c>
      <c r="C69" s="21" t="s">
        <v>124</v>
      </c>
      <c r="D69" s="17" t="s">
        <v>35</v>
      </c>
      <c r="E69" s="22" t="s">
        <v>125</v>
      </c>
      <c r="F69" s="23" t="s">
        <v>61</v>
      </c>
      <c r="G69" s="24">
        <v>446.58300000000003</v>
      </c>
      <c r="H69" s="25">
        <v>0</v>
      </c>
      <c r="I69" s="25">
        <f>ROUND(ROUND(H69,2)*ROUND(G69,3),2)</f>
        <v>0</v>
      </c>
      <c r="O69">
        <f>(I69*21)/100</f>
        <v>0</v>
      </c>
      <c r="P69" t="s">
        <v>11</v>
      </c>
    </row>
    <row r="70" spans="1:18" ht="76.5" x14ac:dyDescent="0.2">
      <c r="A70" s="26" t="s">
        <v>38</v>
      </c>
      <c r="E70" s="27" t="s">
        <v>126</v>
      </c>
    </row>
    <row r="71" spans="1:18" x14ac:dyDescent="0.2">
      <c r="A71" s="28" t="s">
        <v>40</v>
      </c>
      <c r="E71" s="29" t="s">
        <v>127</v>
      </c>
    </row>
    <row r="72" spans="1:18" ht="38.25" x14ac:dyDescent="0.2">
      <c r="A72" t="s">
        <v>42</v>
      </c>
      <c r="E72" s="27" t="s">
        <v>128</v>
      </c>
    </row>
    <row r="73" spans="1:18" ht="25.5" x14ac:dyDescent="0.2">
      <c r="A73" s="17" t="s">
        <v>33</v>
      </c>
      <c r="B73" s="21" t="s">
        <v>129</v>
      </c>
      <c r="C73" s="21" t="s">
        <v>130</v>
      </c>
      <c r="D73" s="17" t="s">
        <v>35</v>
      </c>
      <c r="E73" s="22" t="s">
        <v>131</v>
      </c>
      <c r="F73" s="23" t="s">
        <v>61</v>
      </c>
      <c r="G73" s="24">
        <v>87</v>
      </c>
      <c r="H73" s="25">
        <v>0</v>
      </c>
      <c r="I73" s="25">
        <f>ROUND(ROUND(H73,2)*ROUND(G73,3),2)</f>
        <v>0</v>
      </c>
      <c r="O73">
        <f>(I73*21)/100</f>
        <v>0</v>
      </c>
      <c r="P73" t="s">
        <v>11</v>
      </c>
    </row>
    <row r="74" spans="1:18" ht="25.5" x14ac:dyDescent="0.2">
      <c r="A74" s="26" t="s">
        <v>38</v>
      </c>
      <c r="E74" s="27" t="s">
        <v>132</v>
      </c>
    </row>
    <row r="75" spans="1:18" x14ac:dyDescent="0.2">
      <c r="A75" s="28" t="s">
        <v>40</v>
      </c>
      <c r="E75" s="29" t="s">
        <v>133</v>
      </c>
    </row>
    <row r="76" spans="1:18" ht="38.25" x14ac:dyDescent="0.2">
      <c r="A76" t="s">
        <v>42</v>
      </c>
      <c r="E76" s="27" t="s">
        <v>128</v>
      </c>
    </row>
    <row r="77" spans="1:18" ht="25.5" x14ac:dyDescent="0.2">
      <c r="A77" s="17" t="s">
        <v>33</v>
      </c>
      <c r="B77" s="21" t="s">
        <v>134</v>
      </c>
      <c r="C77" s="21" t="s">
        <v>135</v>
      </c>
      <c r="D77" s="17" t="s">
        <v>35</v>
      </c>
      <c r="E77" s="22" t="s">
        <v>136</v>
      </c>
      <c r="F77" s="23" t="s">
        <v>61</v>
      </c>
      <c r="G77" s="24">
        <v>359.58300000000003</v>
      </c>
      <c r="H77" s="25">
        <v>0</v>
      </c>
      <c r="I77" s="25">
        <f>ROUND(ROUND(H77,2)*ROUND(G77,3),2)</f>
        <v>0</v>
      </c>
      <c r="O77">
        <f>(I77*21)/100</f>
        <v>0</v>
      </c>
      <c r="P77" t="s">
        <v>11</v>
      </c>
    </row>
    <row r="78" spans="1:18" ht="63.75" x14ac:dyDescent="0.2">
      <c r="A78" s="26" t="s">
        <v>38</v>
      </c>
      <c r="E78" s="27" t="s">
        <v>137</v>
      </c>
    </row>
    <row r="79" spans="1:18" x14ac:dyDescent="0.2">
      <c r="A79" s="28" t="s">
        <v>40</v>
      </c>
      <c r="E79" s="29" t="s">
        <v>138</v>
      </c>
    </row>
    <row r="80" spans="1:18" ht="38.25" x14ac:dyDescent="0.2">
      <c r="A80" t="s">
        <v>42</v>
      </c>
      <c r="E80" s="27" t="s">
        <v>128</v>
      </c>
    </row>
    <row r="81" spans="1:16" x14ac:dyDescent="0.2">
      <c r="A81" s="17" t="s">
        <v>33</v>
      </c>
      <c r="B81" s="21" t="s">
        <v>139</v>
      </c>
      <c r="C81" s="21" t="s">
        <v>140</v>
      </c>
      <c r="D81" s="17" t="s">
        <v>141</v>
      </c>
      <c r="E81" s="22" t="s">
        <v>142</v>
      </c>
      <c r="F81" s="23" t="s">
        <v>114</v>
      </c>
      <c r="G81" s="24">
        <v>7</v>
      </c>
      <c r="H81" s="25">
        <v>0</v>
      </c>
      <c r="I81" s="25">
        <f>ROUND(ROUND(H81,2)*ROUND(G81,3),2)</f>
        <v>0</v>
      </c>
      <c r="O81">
        <f>(I81*21)/100</f>
        <v>0</v>
      </c>
      <c r="P81" t="s">
        <v>11</v>
      </c>
    </row>
    <row r="82" spans="1:16" ht="51" x14ac:dyDescent="0.2">
      <c r="A82" s="26" t="s">
        <v>38</v>
      </c>
      <c r="E82" s="27" t="s">
        <v>143</v>
      </c>
    </row>
    <row r="83" spans="1:16" x14ac:dyDescent="0.2">
      <c r="A83" s="28" t="s">
        <v>40</v>
      </c>
      <c r="E83" s="29" t="s">
        <v>144</v>
      </c>
    </row>
    <row r="84" spans="1:16" ht="38.25" x14ac:dyDescent="0.2">
      <c r="A84" t="s">
        <v>42</v>
      </c>
      <c r="E84" s="27" t="s">
        <v>145</v>
      </c>
    </row>
    <row r="85" spans="1:16" x14ac:dyDescent="0.2">
      <c r="A85" s="17" t="s">
        <v>33</v>
      </c>
      <c r="B85" s="21" t="s">
        <v>146</v>
      </c>
      <c r="C85" s="21" t="s">
        <v>140</v>
      </c>
      <c r="D85" s="17" t="s">
        <v>147</v>
      </c>
      <c r="E85" s="22" t="s">
        <v>142</v>
      </c>
      <c r="F85" s="23" t="s">
        <v>114</v>
      </c>
      <c r="G85" s="24">
        <v>7</v>
      </c>
      <c r="H85" s="25">
        <v>0</v>
      </c>
      <c r="I85" s="25">
        <f>ROUND(ROUND(H85,2)*ROUND(G85,3),2)</f>
        <v>0</v>
      </c>
      <c r="O85">
        <f>(I85*21)/100</f>
        <v>0</v>
      </c>
      <c r="P85" t="s">
        <v>11</v>
      </c>
    </row>
    <row r="86" spans="1:16" ht="51" x14ac:dyDescent="0.2">
      <c r="A86" s="26" t="s">
        <v>38</v>
      </c>
      <c r="E86" s="27" t="s">
        <v>148</v>
      </c>
    </row>
    <row r="87" spans="1:16" x14ac:dyDescent="0.2">
      <c r="A87" s="28" t="s">
        <v>40</v>
      </c>
      <c r="E87" s="29" t="s">
        <v>144</v>
      </c>
    </row>
    <row r="88" spans="1:16" ht="38.25" x14ac:dyDescent="0.2">
      <c r="A88" t="s">
        <v>42</v>
      </c>
      <c r="E88" s="27" t="s">
        <v>145</v>
      </c>
    </row>
    <row r="89" spans="1:16" x14ac:dyDescent="0.2">
      <c r="A89" s="17" t="s">
        <v>33</v>
      </c>
      <c r="B89" s="21" t="s">
        <v>149</v>
      </c>
      <c r="C89" s="21" t="s">
        <v>150</v>
      </c>
      <c r="D89" s="17" t="s">
        <v>35</v>
      </c>
      <c r="E89" s="22" t="s">
        <v>151</v>
      </c>
      <c r="F89" s="23" t="s">
        <v>55</v>
      </c>
      <c r="G89" s="24">
        <v>610</v>
      </c>
      <c r="H89" s="25">
        <v>0</v>
      </c>
      <c r="I89" s="25">
        <f>ROUND(ROUND(H89,2)*ROUND(G89,3),2)</f>
        <v>0</v>
      </c>
      <c r="O89">
        <f>(I89*21)/100</f>
        <v>0</v>
      </c>
      <c r="P89" t="s">
        <v>11</v>
      </c>
    </row>
    <row r="90" spans="1:16" x14ac:dyDescent="0.2">
      <c r="A90" s="26" t="s">
        <v>38</v>
      </c>
      <c r="E90" s="27" t="s">
        <v>152</v>
      </c>
    </row>
    <row r="91" spans="1:16" x14ac:dyDescent="0.2">
      <c r="A91" s="28" t="s">
        <v>40</v>
      </c>
      <c r="E91" s="29" t="s">
        <v>108</v>
      </c>
    </row>
    <row r="92" spans="1:16" ht="25.5" x14ac:dyDescent="0.2">
      <c r="A92" t="s">
        <v>42</v>
      </c>
      <c r="E92" s="27" t="s">
        <v>153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SO 000</vt:lpstr>
      <vt:lpstr>SO 101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Valentová Gabriela</cp:lastModifiedBy>
  <dcterms:modified xsi:type="dcterms:W3CDTF">2023-06-27T09:02:42Z</dcterms:modified>
  <cp:category/>
  <cp:contentStatus/>
</cp:coreProperties>
</file>